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bookViews>
    <workbookView xWindow="0" yWindow="0" windowWidth="28800" windowHeight="15000" activeTab="0"/>
  </bookViews>
  <sheets>
    <sheet name="Bảng chấm công" sheetId="1" r:id="rId1"/>
    <sheet name="Hướng dẫn" sheetId="2" r:id="rId2"/>
  </sheets>
  <definedNames>
    <definedName name="_xlnm.Print_Titles" localSheetId="0">'Bảng chấm công'!$5:$6</definedName>
  </definedNames>
  <calcPr calcId="191029" fullCalcOnLoad="1"/>
</workbook>
</file>

<file path=xl/styles.xml><?xml version="1.0" encoding="utf-8"?>
<styleSheet xmlns="http://schemas.openxmlformats.org/spreadsheetml/2006/main">
  <numFmts count="5">
    <numFmt numFmtId="164" formatCode="yyyy\-mm\-dd"/>
    <numFmt numFmtId="165" formatCode="dd"/>
    <numFmt numFmtId="166" formatCode="#,##0;\-#,##0;&quot;–&quot;"/>
    <numFmt numFmtId="167" formatCode="0%"/>
    <numFmt numFmtId="168" formatCode="0.0%"/>
  </numFmts>
  <fonts count="6">
    <font>
      <sz val="11"/>
      <name val="Arial"/>
      <family val="2"/>
    </font>
    <font>
      <b/>
      <sz val="11"/>
      <name val="Arial"/>
      <family val="2"/>
    </font>
    <font>
      <b/>
      <sz val="15"/>
      <color rgb="FF166534"/>
      <name val="Arial"/>
      <family val="2"/>
    </font>
    <font>
      <i/>
      <sz val="10"/>
      <color rgb="FF64748B"/>
      <name val="Arial"/>
      <family val="2"/>
    </font>
    <font>
      <b/>
      <sz val="11"/>
      <color rgb="FFFFFFFF"/>
      <name val="Arial"/>
      <family val="2"/>
    </font>
    <font>
      <b/>
      <sz val="12"/>
      <color rgb="FF166534"/>
      <name val="Arial"/>
      <family val="2"/>
    </font>
  </fonts>
  <fills count="6">
    <fill>
      <patternFill patternType="none"/>
    </fill>
    <fill>
      <patternFill patternType="gray125"/>
    </fill>
    <fill>
      <patternFill patternType="solid">
        <fgColor rgb="FF15803D"/>
        <bgColor indexed="64"/>
      </patternFill>
    </fill>
    <fill>
      <patternFill patternType="solid">
        <fgColor rgb="FFFEF9C3"/>
        <bgColor indexed="64"/>
      </patternFill>
    </fill>
    <fill>
      <patternFill patternType="solid">
        <fgColor rgb="FFDCFCE7"/>
        <bgColor indexed="64"/>
      </patternFill>
    </fill>
    <fill>
      <patternFill patternType="solid">
        <fgColor rgb="FFF1F5F9"/>
        <bgColor indexed="64"/>
      </patternFill>
    </fill>
  </fills>
  <borders count="2">
    <border>
      <left/>
      <right/>
      <top/>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29">
    <xf numFmtId="0" fontId="0" fillId="0" borderId="0" xfId="0"/>
    <xf numFmtId="0" fontId="2" fillId="0" borderId="0" xfId="0" applyFont="1" applyAlignment="1">
      <alignment vertical="center"/>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left" vertical="top" wrapText="1"/>
    </xf>
    <xf numFmtId="0" fontId="0" fillId="0" borderId="0" xfId="0" applyAlignment="1">
      <alignment horizontal="left" vertical="top" wrapText="1"/>
    </xf>
    <xf numFmtId="0" fontId="1" fillId="0" borderId="0" xfId="0" applyFont="1" applyAlignment="1">
      <alignment vertical="center"/>
    </xf>
    <xf numFmtId="0" fontId="4" fillId="2" borderId="1" xfId="0" applyFont="1" applyFill="1" applyBorder="1" applyAlignment="1">
      <alignment horizontal="center" vertical="center" wrapText="1"/>
    </xf>
    <xf numFmtId="0" fontId="0" fillId="0" borderId="1" xfId="0" applyBorder="1" applyAlignment="1">
      <alignment vertical="center"/>
    </xf>
    <xf numFmtId="0" fontId="0" fillId="0" borderId="1" xfId="0" applyBorder="1" applyAlignment="1">
      <alignment horizontal="center" vertical="center"/>
    </xf>
    <xf numFmtId="49" fontId="0" fillId="0" borderId="1" xfId="0" applyNumberFormat="1" applyBorder="1" applyAlignment="1">
      <alignment vertical="center"/>
    </xf>
    <xf numFmtId="164" fontId="0" fillId="0" borderId="1" xfId="0" applyNumberFormat="1" applyBorder="1" applyAlignment="1">
      <alignment horizontal="center" vertical="center"/>
    </xf>
    <xf numFmtId="164" fontId="4" fillId="2" borderId="1" xfId="0" applyNumberFormat="1" applyFont="1" applyFill="1" applyBorder="1" applyAlignment="1">
      <alignment horizontal="center" vertical="center"/>
    </xf>
    <xf numFmtId="165" fontId="1" fillId="0" borderId="1" xfId="0" applyNumberFormat="1" applyFont="1" applyBorder="1" applyAlignment="1">
      <alignment horizontal="center" vertical="center"/>
    </xf>
    <xf numFmtId="0" fontId="0" fillId="5" borderId="1" xfId="0" applyFill="1" applyBorder="1" applyAlignment="1">
      <alignment horizontal="center" vertical="center"/>
    </xf>
    <xf numFmtId="166" fontId="0" fillId="0" borderId="1" xfId="0" applyNumberFormat="1" applyBorder="1" applyAlignment="1">
      <alignment vertical="center"/>
    </xf>
    <xf numFmtId="166" fontId="1" fillId="4" borderId="1" xfId="0" applyNumberFormat="1" applyFont="1" applyFill="1" applyBorder="1" applyAlignment="1">
      <alignment vertical="center"/>
    </xf>
    <xf numFmtId="0" fontId="0" fillId="0" borderId="1" xfId="0" applyBorder="1" applyAlignment="1">
      <alignment horizontal="center" vertical="center"/>
    </xf>
    <xf numFmtId="0" fontId="1" fillId="4" borderId="1"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1" xfId="0" applyFont="1" applyFill="1" applyBorder="1" applyAlignment="1">
      <alignment horizontal="left" vertical="center"/>
    </xf>
    <xf numFmtId="0" fontId="1" fillId="3" borderId="1" xfId="0" applyFont="1" applyFill="1" applyBorder="1" applyAlignment="1">
      <alignment horizontal="center" vertical="center"/>
    </xf>
    <xf numFmtId="164" fontId="1" fillId="3" borderId="1" xfId="0" applyNumberFormat="1" applyFont="1" applyFill="1" applyBorder="1" applyAlignment="1">
      <alignment horizontal="center" vertical="center"/>
    </xf>
    <xf numFmtId="166" fontId="1" fillId="3" borderId="1" xfId="0" applyNumberFormat="1" applyFont="1" applyFill="1" applyBorder="1" applyAlignment="1">
      <alignment vertical="center"/>
    </xf>
    <xf numFmtId="168" fontId="0" fillId="3" borderId="1" xfId="0" applyNumberFormat="1" applyFill="1" applyBorder="1" applyAlignment="1">
      <alignment horizontal="center" vertical="center"/>
    </xf>
    <xf numFmtId="167" fontId="0" fillId="3" borderId="1" xfId="0" applyNumberFormat="1" applyFill="1" applyBorder="1" applyAlignment="1">
      <alignment horizontal="center" vertical="center"/>
    </xf>
    <xf numFmtId="0" fontId="1" fillId="5" borderId="1" xfId="0" applyFont="1" applyFill="1" applyBorder="1" applyAlignment="1">
      <alignment horizontal="left" vertical="center" wrapText="1"/>
    </xf>
    <xf numFmtId="0" fontId="0" fillId="5" borderId="1" xfId="0" applyFill="1" applyBorder="1" applyAlignment="1">
      <alignment horizontal="left" vertical="center" wrapText="1"/>
    </xf>
    <xf numFmtId="0" fontId="0" fillId="0" borderId="0" xfId="0" applyAlignment="1">
      <alignment horizontal="center" vertical="top" wrapText="1"/>
    </xf>
  </cellXfs>
  <cellStyles count="1">
    <cellStyle name="Normal" xfId="0" builtinId="0"/>
  </cellStyles>
  <dxfs count="4">
    <dxf>
      <fill>
        <patternFill patternType="solid">
          <fgColor rgb="FFE2E8F0"/>
          <bgColor rgb="FFE2E8F0"/>
        </patternFill>
      </fill>
    </dxf>
    <dxf>
      <font>
        <b/>
        <color rgb="FFDC2626"/>
      </font>
    </dxf>
    <dxf>
      <font>
        <color rgb="FF2563EB"/>
      </font>
    </dxf>
    <dxf>
      <font>
        <b/>
        <color rgb="FFB91C1C"/>
      </font>
      <fill>
        <patternFill patternType="solid">
          <fgColor rgb="FFFEE2E2"/>
          <bgColor rgb="FFFEE2E2"/>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AP25"/>
  <sheetViews>
    <sheetView workbookViewId="0">
      <pane xSplit="3" ySplit="6" topLeftCell="D7" activePane="bottomRight" state="frozen"/>
      <selection pane="bottomRight" activeCell="D7" sqref="D7"/>
    </sheetView>
  </sheetViews>
  <sheetFormatPr defaultRowHeight="15"/>
  <cols>
    <col min="1" max="1" width="5" customWidth="1"/>
    <col min="2" max="2" width="9" customWidth="1"/>
    <col min="3" max="3" width="22" customWidth="1"/>
    <col min="4" max="34" width="4.6" customWidth="1"/>
    <col min="35" max="42" width="9.5" customWidth="1"/>
  </cols>
  <sheetData>
    <row r="1" ht="26" customHeight="1">
      <c r="A1" s="1" t="inlineStr">
        <is>
          <t>BẢNG CHẤM CÔNG THÁNG</t>
        </is>
      </c>
    </row>
    <row r="2">
      <c r="A2" s="6" t="inlineStr">
        <is>
          <t>Công ty, cửa hàng:</t>
        </is>
      </c>
      <c r="D2" s="0" t="inlineStr">
        <is>
          <t>[Tên công ty]</t>
        </is>
      </c>
    </row>
    <row r="3">
      <c r="A3" s="6" t="inlineStr">
        <is>
          <t>Tháng:</t>
        </is>
      </c>
      <c r="C3" s="21">
        <v>11</v>
      </c>
      <c r="D3" s="6" t="inlineStr">
        <is>
          <t>Năm:</t>
        </is>
      </c>
      <c r="F3" s="21">
        <v>2026</v>
      </c>
      <c r="I3" s="3" t="inlineStr">
        <is>
          <t>← Sửa tháng và năm, ngày và thứ tự đổi theo.</t>
        </is>
      </c>
    </row>
    <row r="4" ht="18" customHeight="1">
      <c r="A4" s="3" t="inlineStr">
        <is>
          <t>Ký hiệu: X = đủ công · M = đi muộn, vẫn có công · S = về sớm, vẫn có công · WFH = làm từ xa, có công · P = nghỉ phép có lương · L = nghỉ lễ · KL = nghỉ không lương · V = vắng không phép</t>
        </is>
      </c>
    </row>
    <row r="5" ht="20" customHeight="1">
      <c r="A5" s="7" t="inlineStr">
        <is>
          <t>STT</t>
        </is>
      </c>
      <c r="B5" s="7" t="inlineStr">
        <is>
          <t>Mã NV</t>
        </is>
      </c>
      <c r="C5" s="7" t="inlineStr">
        <is>
          <t>Họ và tên</t>
        </is>
      </c>
      <c r="D5" s="13">
        <f>IF(1&lt;=DAY(EOMONTH(DATE($F$3,$C$3,1),0)),DATE($F$3,$C$3,1),"")</f>
        <v>46327</v>
      </c>
      <c r="E5" s="13">
        <f>IF(2&lt;=DAY(EOMONTH(DATE($F$3,$C$3,1),0)),DATE($F$3,$C$3,2),"")</f>
        <v>46328</v>
      </c>
      <c r="F5" s="13">
        <f>IF(3&lt;=DAY(EOMONTH(DATE($F$3,$C$3,1),0)),DATE($F$3,$C$3,3),"")</f>
        <v>46329</v>
      </c>
      <c r="G5" s="13">
        <f>IF(4&lt;=DAY(EOMONTH(DATE($F$3,$C$3,1),0)),DATE($F$3,$C$3,4),"")</f>
        <v>46330</v>
      </c>
      <c r="H5" s="13">
        <f>IF(5&lt;=DAY(EOMONTH(DATE($F$3,$C$3,1),0)),DATE($F$3,$C$3,5),"")</f>
        <v>46331</v>
      </c>
      <c r="I5" s="13">
        <f>IF(6&lt;=DAY(EOMONTH(DATE($F$3,$C$3,1),0)),DATE($F$3,$C$3,6),"")</f>
        <v>46332</v>
      </c>
      <c r="J5" s="13">
        <f>IF(7&lt;=DAY(EOMONTH(DATE($F$3,$C$3,1),0)),DATE($F$3,$C$3,7),"")</f>
        <v>46333</v>
      </c>
      <c r="K5" s="13">
        <f>IF(8&lt;=DAY(EOMONTH(DATE($F$3,$C$3,1),0)),DATE($F$3,$C$3,8),"")</f>
        <v>46334</v>
      </c>
      <c r="L5" s="13">
        <f>IF(9&lt;=DAY(EOMONTH(DATE($F$3,$C$3,1),0)),DATE($F$3,$C$3,9),"")</f>
        <v>46335</v>
      </c>
      <c r="M5" s="13">
        <f>IF(10&lt;=DAY(EOMONTH(DATE($F$3,$C$3,1),0)),DATE($F$3,$C$3,10),"")</f>
        <v>46336</v>
      </c>
      <c r="N5" s="13">
        <f>IF(11&lt;=DAY(EOMONTH(DATE($F$3,$C$3,1),0)),DATE($F$3,$C$3,11),"")</f>
        <v>46337</v>
      </c>
      <c r="O5" s="13">
        <f>IF(12&lt;=DAY(EOMONTH(DATE($F$3,$C$3,1),0)),DATE($F$3,$C$3,12),"")</f>
        <v>46338</v>
      </c>
      <c r="P5" s="13">
        <f>IF(13&lt;=DAY(EOMONTH(DATE($F$3,$C$3,1),0)),DATE($F$3,$C$3,13),"")</f>
        <v>46339</v>
      </c>
      <c r="Q5" s="13">
        <f>IF(14&lt;=DAY(EOMONTH(DATE($F$3,$C$3,1),0)),DATE($F$3,$C$3,14),"")</f>
        <v>46340</v>
      </c>
      <c r="R5" s="13">
        <f>IF(15&lt;=DAY(EOMONTH(DATE($F$3,$C$3,1),0)),DATE($F$3,$C$3,15),"")</f>
        <v>46341</v>
      </c>
      <c r="S5" s="13">
        <f>IF(16&lt;=DAY(EOMONTH(DATE($F$3,$C$3,1),0)),DATE($F$3,$C$3,16),"")</f>
        <v>46342</v>
      </c>
      <c r="T5" s="13">
        <f>IF(17&lt;=DAY(EOMONTH(DATE($F$3,$C$3,1),0)),DATE($F$3,$C$3,17),"")</f>
        <v>46343</v>
      </c>
      <c r="U5" s="13">
        <f>IF(18&lt;=DAY(EOMONTH(DATE($F$3,$C$3,1),0)),DATE($F$3,$C$3,18),"")</f>
        <v>46344</v>
      </c>
      <c r="V5" s="13">
        <f>IF(19&lt;=DAY(EOMONTH(DATE($F$3,$C$3,1),0)),DATE($F$3,$C$3,19),"")</f>
        <v>46345</v>
      </c>
      <c r="W5" s="13">
        <f>IF(20&lt;=DAY(EOMONTH(DATE($F$3,$C$3,1),0)),DATE($F$3,$C$3,20),"")</f>
        <v>46346</v>
      </c>
      <c r="X5" s="13">
        <f>IF(21&lt;=DAY(EOMONTH(DATE($F$3,$C$3,1),0)),DATE($F$3,$C$3,21),"")</f>
        <v>46347</v>
      </c>
      <c r="Y5" s="13">
        <f>IF(22&lt;=DAY(EOMONTH(DATE($F$3,$C$3,1),0)),DATE($F$3,$C$3,22),"")</f>
        <v>46348</v>
      </c>
      <c r="Z5" s="13">
        <f>IF(23&lt;=DAY(EOMONTH(DATE($F$3,$C$3,1),0)),DATE($F$3,$C$3,23),"")</f>
        <v>46349</v>
      </c>
      <c r="AA5" s="13">
        <f>IF(24&lt;=DAY(EOMONTH(DATE($F$3,$C$3,1),0)),DATE($F$3,$C$3,24),"")</f>
        <v>46350</v>
      </c>
      <c r="AB5" s="13">
        <f>IF(25&lt;=DAY(EOMONTH(DATE($F$3,$C$3,1),0)),DATE($F$3,$C$3,25),"")</f>
        <v>46351</v>
      </c>
      <c r="AC5" s="13">
        <f>IF(26&lt;=DAY(EOMONTH(DATE($F$3,$C$3,1),0)),DATE($F$3,$C$3,26),"")</f>
        <v>46352</v>
      </c>
      <c r="AD5" s="13">
        <f>IF(27&lt;=DAY(EOMONTH(DATE($F$3,$C$3,1),0)),DATE($F$3,$C$3,27),"")</f>
        <v>46353</v>
      </c>
      <c r="AE5" s="13">
        <f>IF(28&lt;=DAY(EOMONTH(DATE($F$3,$C$3,1),0)),DATE($F$3,$C$3,28),"")</f>
        <v>46354</v>
      </c>
      <c r="AF5" s="13">
        <f>IF(29&lt;=DAY(EOMONTH(DATE($F$3,$C$3,1),0)),DATE($F$3,$C$3,29),"")</f>
        <v>46355</v>
      </c>
      <c r="AG5" s="13">
        <f>IF(30&lt;=DAY(EOMONTH(DATE($F$3,$C$3,1),0)),DATE($F$3,$C$3,30),"")</f>
        <v>46356</v>
      </c>
      <c r="AH5" s="13" t="str">
        <f>IF(31&lt;=DAY(EOMONTH(DATE($F$3,$C$3,1),0)),DATE($F$3,$C$3,31),"")</f>
        <v/>
      </c>
      <c r="AI5" s="7" t="inlineStr">
        <is>
          <t>Công làm</t>
        </is>
      </c>
      <c r="AJ5" s="7" t="inlineStr">
        <is>
          <t>Đi muộn (lần)</t>
        </is>
      </c>
      <c r="AK5" s="7" t="inlineStr">
        <is>
          <t>Về sớm (lần)</t>
        </is>
      </c>
      <c r="AL5" s="7" t="inlineStr">
        <is>
          <t>Nghỉ phép</t>
        </is>
      </c>
      <c r="AM5" s="7" t="inlineStr">
        <is>
          <t>Nghỉ lễ</t>
        </is>
      </c>
      <c r="AN5" s="7" t="inlineStr">
        <is>
          <t>Không lương</t>
        </is>
      </c>
      <c r="AO5" s="7" t="inlineStr">
        <is>
          <t>Vắng</t>
        </is>
      </c>
      <c r="AP5" s="7" t="inlineStr">
        <is>
          <t>Công tính lương</t>
        </is>
      </c>
    </row>
    <row r="6" ht="30" customHeight="1">
      <c r="A6" s="7"/>
      <c r="B6" s="7"/>
      <c r="C6" s="7"/>
      <c r="D6" s="14" t="str">
        <f>IF(D5="","",CHOOSE(WEEKDAY(D5),"CN","T2","T3","T4","T5","T6","T7"))</f>
        <v>CN</v>
      </c>
      <c r="E6" s="14" t="str">
        <f>IF(E5="","",CHOOSE(WEEKDAY(E5),"CN","T2","T3","T4","T5","T6","T7"))</f>
        <v>T2</v>
      </c>
      <c r="F6" s="14" t="str">
        <f>IF(F5="","",CHOOSE(WEEKDAY(F5),"CN","T2","T3","T4","T5","T6","T7"))</f>
        <v>T3</v>
      </c>
      <c r="G6" s="14" t="str">
        <f>IF(G5="","",CHOOSE(WEEKDAY(G5),"CN","T2","T3","T4","T5","T6","T7"))</f>
        <v>T4</v>
      </c>
      <c r="H6" s="14" t="str">
        <f>IF(H5="","",CHOOSE(WEEKDAY(H5),"CN","T2","T3","T4","T5","T6","T7"))</f>
        <v>T5</v>
      </c>
      <c r="I6" s="14" t="str">
        <f>IF(I5="","",CHOOSE(WEEKDAY(I5),"CN","T2","T3","T4","T5","T6","T7"))</f>
        <v>T6</v>
      </c>
      <c r="J6" s="14" t="str">
        <f>IF(J5="","",CHOOSE(WEEKDAY(J5),"CN","T2","T3","T4","T5","T6","T7"))</f>
        <v>T7</v>
      </c>
      <c r="K6" s="14" t="str">
        <f>IF(K5="","",CHOOSE(WEEKDAY(K5),"CN","T2","T3","T4","T5","T6","T7"))</f>
        <v>CN</v>
      </c>
      <c r="L6" s="14" t="str">
        <f>IF(L5="","",CHOOSE(WEEKDAY(L5),"CN","T2","T3","T4","T5","T6","T7"))</f>
        <v>T2</v>
      </c>
      <c r="M6" s="14" t="str">
        <f>IF(M5="","",CHOOSE(WEEKDAY(M5),"CN","T2","T3","T4","T5","T6","T7"))</f>
        <v>T3</v>
      </c>
      <c r="N6" s="14" t="str">
        <f>IF(N5="","",CHOOSE(WEEKDAY(N5),"CN","T2","T3","T4","T5","T6","T7"))</f>
        <v>T4</v>
      </c>
      <c r="O6" s="14" t="str">
        <f>IF(O5="","",CHOOSE(WEEKDAY(O5),"CN","T2","T3","T4","T5","T6","T7"))</f>
        <v>T5</v>
      </c>
      <c r="P6" s="14" t="str">
        <f>IF(P5="","",CHOOSE(WEEKDAY(P5),"CN","T2","T3","T4","T5","T6","T7"))</f>
        <v>T6</v>
      </c>
      <c r="Q6" s="14" t="str">
        <f>IF(Q5="","",CHOOSE(WEEKDAY(Q5),"CN","T2","T3","T4","T5","T6","T7"))</f>
        <v>T7</v>
      </c>
      <c r="R6" s="14" t="str">
        <f>IF(R5="","",CHOOSE(WEEKDAY(R5),"CN","T2","T3","T4","T5","T6","T7"))</f>
        <v>CN</v>
      </c>
      <c r="S6" s="14" t="str">
        <f>IF(S5="","",CHOOSE(WEEKDAY(S5),"CN","T2","T3","T4","T5","T6","T7"))</f>
        <v>T2</v>
      </c>
      <c r="T6" s="14" t="str">
        <f>IF(T5="","",CHOOSE(WEEKDAY(T5),"CN","T2","T3","T4","T5","T6","T7"))</f>
        <v>T3</v>
      </c>
      <c r="U6" s="14" t="str">
        <f>IF(U5="","",CHOOSE(WEEKDAY(U5),"CN","T2","T3","T4","T5","T6","T7"))</f>
        <v>T4</v>
      </c>
      <c r="V6" s="14" t="str">
        <f>IF(V5="","",CHOOSE(WEEKDAY(V5),"CN","T2","T3","T4","T5","T6","T7"))</f>
        <v>T5</v>
      </c>
      <c r="W6" s="14" t="str">
        <f>IF(W5="","",CHOOSE(WEEKDAY(W5),"CN","T2","T3","T4","T5","T6","T7"))</f>
        <v>T6</v>
      </c>
      <c r="X6" s="14" t="str">
        <f>IF(X5="","",CHOOSE(WEEKDAY(X5),"CN","T2","T3","T4","T5","T6","T7"))</f>
        <v>T7</v>
      </c>
      <c r="Y6" s="14" t="str">
        <f>IF(Y5="","",CHOOSE(WEEKDAY(Y5),"CN","T2","T3","T4","T5","T6","T7"))</f>
        <v>CN</v>
      </c>
      <c r="Z6" s="14" t="str">
        <f>IF(Z5="","",CHOOSE(WEEKDAY(Z5),"CN","T2","T3","T4","T5","T6","T7"))</f>
        <v>T2</v>
      </c>
      <c r="AA6" s="14" t="str">
        <f>IF(AA5="","",CHOOSE(WEEKDAY(AA5),"CN","T2","T3","T4","T5","T6","T7"))</f>
        <v>T3</v>
      </c>
      <c r="AB6" s="14" t="str">
        <f>IF(AB5="","",CHOOSE(WEEKDAY(AB5),"CN","T2","T3","T4","T5","T6","T7"))</f>
        <v>T4</v>
      </c>
      <c r="AC6" s="14" t="str">
        <f>IF(AC5="","",CHOOSE(WEEKDAY(AC5),"CN","T2","T3","T4","T5","T6","T7"))</f>
        <v>T5</v>
      </c>
      <c r="AD6" s="14" t="str">
        <f>IF(AD5="","",CHOOSE(WEEKDAY(AD5),"CN","T2","T3","T4","T5","T6","T7"))</f>
        <v>T6</v>
      </c>
      <c r="AE6" s="14" t="str">
        <f>IF(AE5="","",CHOOSE(WEEKDAY(AE5),"CN","T2","T3","T4","T5","T6","T7"))</f>
        <v>T7</v>
      </c>
      <c r="AF6" s="14" t="str">
        <f>IF(AF5="","",CHOOSE(WEEKDAY(AF5),"CN","T2","T3","T4","T5","T6","T7"))</f>
        <v>CN</v>
      </c>
      <c r="AG6" s="14" t="str">
        <f>IF(AG5="","",CHOOSE(WEEKDAY(AG5),"CN","T2","T3","T4","T5","T6","T7"))</f>
        <v>T2</v>
      </c>
      <c r="AH6" s="14" t="str">
        <f>IF(AH5="","",CHOOSE(WEEKDAY(AH5),"CN","T2","T3","T4","T5","T6","T7"))</f>
        <v/>
      </c>
      <c r="AI6" s="7"/>
      <c r="AJ6" s="7"/>
      <c r="AK6" s="7"/>
      <c r="AL6" s="7"/>
      <c r="AM6" s="7"/>
      <c r="AN6" s="7"/>
      <c r="AO6" s="7"/>
      <c r="AP6" s="7"/>
    </row>
    <row r="7">
      <c r="A7" s="9">
        <v>1</v>
      </c>
      <c r="B7" s="9" t="inlineStr">
        <is>
          <t>VD01</t>
        </is>
      </c>
      <c r="C7" s="8" t="inlineStr">
        <is>
          <t>Nguyễn Văn An</t>
        </is>
      </c>
      <c r="D7" s="9"/>
      <c r="E7" s="9" t="inlineStr">
        <is>
          <t>X</t>
        </is>
      </c>
      <c r="F7" s="9" t="inlineStr">
        <is>
          <t>X</t>
        </is>
      </c>
      <c r="G7" s="9" t="inlineStr">
        <is>
          <t>X</t>
        </is>
      </c>
      <c r="H7" s="9" t="inlineStr">
        <is>
          <t>M</t>
        </is>
      </c>
      <c r="I7" s="9" t="inlineStr">
        <is>
          <t>X</t>
        </is>
      </c>
      <c r="J7" s="9"/>
      <c r="K7" s="9"/>
      <c r="L7" s="9" t="inlineStr">
        <is>
          <t>X</t>
        </is>
      </c>
      <c r="M7" s="9" t="inlineStr">
        <is>
          <t>X</t>
        </is>
      </c>
      <c r="N7" s="9" t="inlineStr">
        <is>
          <t>X</t>
        </is>
      </c>
      <c r="O7" s="9" t="inlineStr">
        <is>
          <t>X</t>
        </is>
      </c>
      <c r="P7" s="9" t="inlineStr">
        <is>
          <t>X</t>
        </is>
      </c>
      <c r="Q7" s="9"/>
      <c r="R7" s="9"/>
      <c r="S7" s="9" t="inlineStr">
        <is>
          <t>X</t>
        </is>
      </c>
      <c r="T7" s="9" t="inlineStr">
        <is>
          <t>X</t>
        </is>
      </c>
      <c r="U7" s="9" t="inlineStr">
        <is>
          <t>X</t>
        </is>
      </c>
      <c r="V7" s="9" t="inlineStr">
        <is>
          <t>M</t>
        </is>
      </c>
      <c r="W7" s="9" t="inlineStr">
        <is>
          <t>X</t>
        </is>
      </c>
      <c r="X7" s="9"/>
      <c r="Y7" s="9"/>
      <c r="Z7" s="9" t="inlineStr">
        <is>
          <t>X</t>
        </is>
      </c>
      <c r="AA7" s="9" t="inlineStr">
        <is>
          <t>X</t>
        </is>
      </c>
      <c r="AB7" s="9" t="inlineStr">
        <is>
          <t>X</t>
        </is>
      </c>
      <c r="AC7" s="9" t="inlineStr">
        <is>
          <t>X</t>
        </is>
      </c>
      <c r="AD7" s="9" t="inlineStr">
        <is>
          <t>X</t>
        </is>
      </c>
      <c r="AE7" s="9"/>
      <c r="AF7" s="9"/>
      <c r="AG7" s="9" t="inlineStr">
        <is>
          <t>X</t>
        </is>
      </c>
      <c r="AH7" s="9"/>
      <c r="AI7" s="17">
        <f>IF($C7="","",COUNTIF(D7:AH7,"X")+COUNTIF(D7:AH7,"M")+COUNTIF(D7:AH7,"S")+COUNTIF(D7:AH7,"WFH"))</f>
        <v>21</v>
      </c>
      <c r="AJ7" s="17">
        <f>IF($C7="","",COUNTIF(D7:AH7,"M"))</f>
        <v>2</v>
      </c>
      <c r="AK7" s="17">
        <f>IF($C7="","",COUNTIF(D7:AH7,"S"))</f>
        <v>0</v>
      </c>
      <c r="AL7" s="17">
        <f>IF($C7="","",COUNTIF(D7:AH7,"P"))</f>
        <v>0</v>
      </c>
      <c r="AM7" s="17">
        <f>IF($C7="","",COUNTIF(D7:AH7,"L"))</f>
        <v>0</v>
      </c>
      <c r="AN7" s="17">
        <f>IF($C7="","",COUNTIF(D7:AH7,"KL"))</f>
        <v>0</v>
      </c>
      <c r="AO7" s="17">
        <f>IF($C7="","",COUNTIF(D7:AH7,"V"))</f>
        <v>0</v>
      </c>
      <c r="AP7" s="18">
        <f>IF($C7="","",AI7+AL7+AM7)</f>
        <v>21</v>
      </c>
    </row>
    <row r="8">
      <c r="A8" s="9">
        <v>2</v>
      </c>
      <c r="B8" s="9" t="inlineStr">
        <is>
          <t>VD02</t>
        </is>
      </c>
      <c r="C8" s="8" t="inlineStr">
        <is>
          <t>Trần Thị Bình</t>
        </is>
      </c>
      <c r="D8" s="9"/>
      <c r="E8" s="9" t="inlineStr">
        <is>
          <t>X</t>
        </is>
      </c>
      <c r="F8" s="9" t="inlineStr">
        <is>
          <t>X</t>
        </is>
      </c>
      <c r="G8" s="9" t="inlineStr">
        <is>
          <t>X</t>
        </is>
      </c>
      <c r="H8" s="9" t="inlineStr">
        <is>
          <t>X</t>
        </is>
      </c>
      <c r="I8" s="9" t="inlineStr">
        <is>
          <t>X</t>
        </is>
      </c>
      <c r="J8" s="9"/>
      <c r="K8" s="9"/>
      <c r="L8" s="9" t="inlineStr">
        <is>
          <t>X</t>
        </is>
      </c>
      <c r="M8" s="9" t="inlineStr">
        <is>
          <t>P</t>
        </is>
      </c>
      <c r="N8" s="9" t="inlineStr">
        <is>
          <t>P</t>
        </is>
      </c>
      <c r="O8" s="9" t="inlineStr">
        <is>
          <t>X</t>
        </is>
      </c>
      <c r="P8" s="9" t="inlineStr">
        <is>
          <t>X</t>
        </is>
      </c>
      <c r="Q8" s="9"/>
      <c r="R8" s="9"/>
      <c r="S8" s="9" t="inlineStr">
        <is>
          <t>X</t>
        </is>
      </c>
      <c r="T8" s="9" t="inlineStr">
        <is>
          <t>X</t>
        </is>
      </c>
      <c r="U8" s="9" t="inlineStr">
        <is>
          <t>X</t>
        </is>
      </c>
      <c r="V8" s="9" t="inlineStr">
        <is>
          <t>X</t>
        </is>
      </c>
      <c r="W8" s="9" t="inlineStr">
        <is>
          <t>X</t>
        </is>
      </c>
      <c r="X8" s="9"/>
      <c r="Y8" s="9"/>
      <c r="Z8" s="9" t="inlineStr">
        <is>
          <t>X</t>
        </is>
      </c>
      <c r="AA8" s="9" t="inlineStr">
        <is>
          <t>X</t>
        </is>
      </c>
      <c r="AB8" s="9" t="inlineStr">
        <is>
          <t>X</t>
        </is>
      </c>
      <c r="AC8" s="9" t="inlineStr">
        <is>
          <t>X</t>
        </is>
      </c>
      <c r="AD8" s="9" t="inlineStr">
        <is>
          <t>X</t>
        </is>
      </c>
      <c r="AE8" s="9"/>
      <c r="AF8" s="9"/>
      <c r="AG8" s="9" t="inlineStr">
        <is>
          <t>X</t>
        </is>
      </c>
      <c r="AH8" s="9"/>
      <c r="AI8" s="17">
        <f>IF($C8="","",COUNTIF(D8:AH8,"X")+COUNTIF(D8:AH8,"M")+COUNTIF(D8:AH8,"S")+COUNTIF(D8:AH8,"WFH"))</f>
        <v>19</v>
      </c>
      <c r="AJ8" s="17">
        <f>IF($C8="","",COUNTIF(D8:AH8,"M"))</f>
        <v>0</v>
      </c>
      <c r="AK8" s="17">
        <f>IF($C8="","",COUNTIF(D8:AH8,"S"))</f>
        <v>0</v>
      </c>
      <c r="AL8" s="17">
        <f>IF($C8="","",COUNTIF(D8:AH8,"P"))</f>
        <v>2</v>
      </c>
      <c r="AM8" s="17">
        <f>IF($C8="","",COUNTIF(D8:AH8,"L"))</f>
        <v>0</v>
      </c>
      <c r="AN8" s="17">
        <f>IF($C8="","",COUNTIF(D8:AH8,"KL"))</f>
        <v>0</v>
      </c>
      <c r="AO8" s="17">
        <f>IF($C8="","",COUNTIF(D8:AH8,"V"))</f>
        <v>0</v>
      </c>
      <c r="AP8" s="18">
        <f>IF($C8="","",AI8+AL8+AM8)</f>
        <v>21</v>
      </c>
    </row>
    <row r="9">
      <c r="A9" s="9">
        <v>3</v>
      </c>
      <c r="B9" s="9" t="inlineStr">
        <is>
          <t>VD03</t>
        </is>
      </c>
      <c r="C9" s="8" t="inlineStr">
        <is>
          <t>Lê Minh Châu</t>
        </is>
      </c>
      <c r="D9" s="9"/>
      <c r="E9" s="9" t="inlineStr">
        <is>
          <t>X</t>
        </is>
      </c>
      <c r="F9" s="9" t="inlineStr">
        <is>
          <t>X</t>
        </is>
      </c>
      <c r="G9" s="9" t="inlineStr">
        <is>
          <t>X</t>
        </is>
      </c>
      <c r="H9" s="9" t="inlineStr">
        <is>
          <t>X</t>
        </is>
      </c>
      <c r="I9" s="9" t="inlineStr">
        <is>
          <t>X</t>
        </is>
      </c>
      <c r="J9" s="9"/>
      <c r="K9" s="9"/>
      <c r="L9" s="9" t="inlineStr">
        <is>
          <t>X</t>
        </is>
      </c>
      <c r="M9" s="9" t="inlineStr">
        <is>
          <t>X</t>
        </is>
      </c>
      <c r="N9" s="9" t="inlineStr">
        <is>
          <t>X</t>
        </is>
      </c>
      <c r="O9" s="9" t="inlineStr">
        <is>
          <t>X</t>
        </is>
      </c>
      <c r="P9" s="9" t="inlineStr">
        <is>
          <t>X</t>
        </is>
      </c>
      <c r="Q9" s="9"/>
      <c r="R9" s="9"/>
      <c r="S9" s="9" t="inlineStr">
        <is>
          <t>S</t>
        </is>
      </c>
      <c r="T9" s="9" t="inlineStr">
        <is>
          <t>X</t>
        </is>
      </c>
      <c r="U9" s="9" t="inlineStr">
        <is>
          <t>X</t>
        </is>
      </c>
      <c r="V9" s="9" t="inlineStr">
        <is>
          <t>X</t>
        </is>
      </c>
      <c r="W9" s="9" t="inlineStr">
        <is>
          <t>X</t>
        </is>
      </c>
      <c r="X9" s="9"/>
      <c r="Y9" s="9"/>
      <c r="Z9" s="9" t="inlineStr">
        <is>
          <t>X</t>
        </is>
      </c>
      <c r="AA9" s="9" t="inlineStr">
        <is>
          <t>WFH</t>
        </is>
      </c>
      <c r="AB9" s="9" t="inlineStr">
        <is>
          <t>X</t>
        </is>
      </c>
      <c r="AC9" s="9" t="inlineStr">
        <is>
          <t>X</t>
        </is>
      </c>
      <c r="AD9" s="9" t="inlineStr">
        <is>
          <t>X</t>
        </is>
      </c>
      <c r="AE9" s="9"/>
      <c r="AF9" s="9"/>
      <c r="AG9" s="9" t="inlineStr">
        <is>
          <t>X</t>
        </is>
      </c>
      <c r="AH9" s="9"/>
      <c r="AI9" s="17">
        <f>IF($C9="","",COUNTIF(D9:AH9,"X")+COUNTIF(D9:AH9,"M")+COUNTIF(D9:AH9,"S")+COUNTIF(D9:AH9,"WFH"))</f>
        <v>21</v>
      </c>
      <c r="AJ9" s="17">
        <f>IF($C9="","",COUNTIF(D9:AH9,"M"))</f>
        <v>0</v>
      </c>
      <c r="AK9" s="17">
        <f>IF($C9="","",COUNTIF(D9:AH9,"S"))</f>
        <v>1</v>
      </c>
      <c r="AL9" s="17">
        <f>IF($C9="","",COUNTIF(D9:AH9,"P"))</f>
        <v>0</v>
      </c>
      <c r="AM9" s="17">
        <f>IF($C9="","",COUNTIF(D9:AH9,"L"))</f>
        <v>0</v>
      </c>
      <c r="AN9" s="17">
        <f>IF($C9="","",COUNTIF(D9:AH9,"KL"))</f>
        <v>0</v>
      </c>
      <c r="AO9" s="17">
        <f>IF($C9="","",COUNTIF(D9:AH9,"V"))</f>
        <v>0</v>
      </c>
      <c r="AP9" s="18">
        <f>IF($C9="","",AI9+AL9+AM9)</f>
        <v>21</v>
      </c>
    </row>
    <row r="10">
      <c r="A10" s="9">
        <v>4</v>
      </c>
      <c r="B10" s="9" t="inlineStr">
        <is>
          <t>VD04</t>
        </is>
      </c>
      <c r="C10" s="8" t="inlineStr">
        <is>
          <t>Phạm Thu Dung</t>
        </is>
      </c>
      <c r="D10" s="9"/>
      <c r="E10" s="9" t="inlineStr">
        <is>
          <t>X</t>
        </is>
      </c>
      <c r="F10" s="9" t="inlineStr">
        <is>
          <t>X</t>
        </is>
      </c>
      <c r="G10" s="9" t="inlineStr">
        <is>
          <t>X</t>
        </is>
      </c>
      <c r="H10" s="9" t="inlineStr">
        <is>
          <t>X</t>
        </is>
      </c>
      <c r="I10" s="9" t="inlineStr">
        <is>
          <t>X</t>
        </is>
      </c>
      <c r="J10" s="9"/>
      <c r="K10" s="9"/>
      <c r="L10" s="9" t="inlineStr">
        <is>
          <t>V</t>
        </is>
      </c>
      <c r="M10" s="9" t="inlineStr">
        <is>
          <t>X</t>
        </is>
      </c>
      <c r="N10" s="9" t="inlineStr">
        <is>
          <t>X</t>
        </is>
      </c>
      <c r="O10" s="9" t="inlineStr">
        <is>
          <t>X</t>
        </is>
      </c>
      <c r="P10" s="9" t="inlineStr">
        <is>
          <t>X</t>
        </is>
      </c>
      <c r="Q10" s="9"/>
      <c r="R10" s="9"/>
      <c r="S10" s="9" t="inlineStr">
        <is>
          <t>X</t>
        </is>
      </c>
      <c r="T10" s="9" t="inlineStr">
        <is>
          <t>X</t>
        </is>
      </c>
      <c r="U10" s="9" t="inlineStr">
        <is>
          <t>X</t>
        </is>
      </c>
      <c r="V10" s="9" t="inlineStr">
        <is>
          <t>X</t>
        </is>
      </c>
      <c r="W10" s="9" t="inlineStr">
        <is>
          <t>X</t>
        </is>
      </c>
      <c r="X10" s="9"/>
      <c r="Y10" s="9"/>
      <c r="Z10" s="9" t="inlineStr">
        <is>
          <t>X</t>
        </is>
      </c>
      <c r="AA10" s="9" t="inlineStr">
        <is>
          <t>X</t>
        </is>
      </c>
      <c r="AB10" s="9" t="inlineStr">
        <is>
          <t>X</t>
        </is>
      </c>
      <c r="AC10" s="9" t="inlineStr">
        <is>
          <t>KL</t>
        </is>
      </c>
      <c r="AD10" s="9" t="inlineStr">
        <is>
          <t>X</t>
        </is>
      </c>
      <c r="AE10" s="9"/>
      <c r="AF10" s="9"/>
      <c r="AG10" s="9" t="inlineStr">
        <is>
          <t>X</t>
        </is>
      </c>
      <c r="AH10" s="9"/>
      <c r="AI10" s="17">
        <f>IF($C10="","",COUNTIF(D10:AH10,"X")+COUNTIF(D10:AH10,"M")+COUNTIF(D10:AH10,"S")+COUNTIF(D10:AH10,"WFH"))</f>
        <v>19</v>
      </c>
      <c r="AJ10" s="17">
        <f>IF($C10="","",COUNTIF(D10:AH10,"M"))</f>
        <v>0</v>
      </c>
      <c r="AK10" s="17">
        <f>IF($C10="","",COUNTIF(D10:AH10,"S"))</f>
        <v>0</v>
      </c>
      <c r="AL10" s="17">
        <f>IF($C10="","",COUNTIF(D10:AH10,"P"))</f>
        <v>0</v>
      </c>
      <c r="AM10" s="17">
        <f>IF($C10="","",COUNTIF(D10:AH10,"L"))</f>
        <v>0</v>
      </c>
      <c r="AN10" s="17">
        <f>IF($C10="","",COUNTIF(D10:AH10,"KL"))</f>
        <v>1</v>
      </c>
      <c r="AO10" s="17">
        <f>IF($C10="","",COUNTIF(D10:AH10,"V"))</f>
        <v>1</v>
      </c>
      <c r="AP10" s="18">
        <f>IF($C10="","",AI10+AL10+AM10)</f>
        <v>19</v>
      </c>
    </row>
    <row r="11">
      <c r="A11" s="9">
        <v>5</v>
      </c>
      <c r="B11" s="9" t="inlineStr">
        <is>
          <t>VD05</t>
        </is>
      </c>
      <c r="C11" s="8" t="inlineStr">
        <is>
          <t>Hoàng Gia Huy</t>
        </is>
      </c>
      <c r="D11" s="9"/>
      <c r="E11" s="9" t="inlineStr">
        <is>
          <t>X</t>
        </is>
      </c>
      <c r="F11" s="9" t="inlineStr">
        <is>
          <t>M</t>
        </is>
      </c>
      <c r="G11" s="9" t="inlineStr">
        <is>
          <t>X</t>
        </is>
      </c>
      <c r="H11" s="9" t="inlineStr">
        <is>
          <t>X</t>
        </is>
      </c>
      <c r="I11" s="9" t="inlineStr">
        <is>
          <t>X</t>
        </is>
      </c>
      <c r="J11" s="9"/>
      <c r="K11" s="9"/>
      <c r="L11" s="9" t="inlineStr">
        <is>
          <t>X</t>
        </is>
      </c>
      <c r="M11" s="9" t="inlineStr">
        <is>
          <t>X</t>
        </is>
      </c>
      <c r="N11" s="9" t="inlineStr">
        <is>
          <t>X</t>
        </is>
      </c>
      <c r="O11" s="9" t="inlineStr">
        <is>
          <t>X</t>
        </is>
      </c>
      <c r="P11" s="9" t="inlineStr">
        <is>
          <t>X</t>
        </is>
      </c>
      <c r="Q11" s="9"/>
      <c r="R11" s="9"/>
      <c r="S11" s="9" t="inlineStr">
        <is>
          <t>X</t>
        </is>
      </c>
      <c r="T11" s="9" t="inlineStr">
        <is>
          <t>X</t>
        </is>
      </c>
      <c r="U11" s="9" t="inlineStr">
        <is>
          <t>P</t>
        </is>
      </c>
      <c r="V11" s="9" t="inlineStr">
        <is>
          <t>X</t>
        </is>
      </c>
      <c r="W11" s="9" t="inlineStr">
        <is>
          <t>X</t>
        </is>
      </c>
      <c r="X11" s="9"/>
      <c r="Y11" s="9"/>
      <c r="Z11" s="9" t="inlineStr">
        <is>
          <t>X</t>
        </is>
      </c>
      <c r="AA11" s="9" t="inlineStr">
        <is>
          <t>X</t>
        </is>
      </c>
      <c r="AB11" s="9" t="inlineStr">
        <is>
          <t>X</t>
        </is>
      </c>
      <c r="AC11" s="9" t="inlineStr">
        <is>
          <t>X</t>
        </is>
      </c>
      <c r="AD11" s="9" t="inlineStr">
        <is>
          <t>X</t>
        </is>
      </c>
      <c r="AE11" s="9"/>
      <c r="AF11" s="9"/>
      <c r="AG11" s="9" t="inlineStr">
        <is>
          <t>X</t>
        </is>
      </c>
      <c r="AH11" s="9"/>
      <c r="AI11" s="17">
        <f>IF($C11="","",COUNTIF(D11:AH11,"X")+COUNTIF(D11:AH11,"M")+COUNTIF(D11:AH11,"S")+COUNTIF(D11:AH11,"WFH"))</f>
        <v>20</v>
      </c>
      <c r="AJ11" s="17">
        <f>IF($C11="","",COUNTIF(D11:AH11,"M"))</f>
        <v>1</v>
      </c>
      <c r="AK11" s="17">
        <f>IF($C11="","",COUNTIF(D11:AH11,"S"))</f>
        <v>0</v>
      </c>
      <c r="AL11" s="17">
        <f>IF($C11="","",COUNTIF(D11:AH11,"P"))</f>
        <v>1</v>
      </c>
      <c r="AM11" s="17">
        <f>IF($C11="","",COUNTIF(D11:AH11,"L"))</f>
        <v>0</v>
      </c>
      <c r="AN11" s="17">
        <f>IF($C11="","",COUNTIF(D11:AH11,"KL"))</f>
        <v>0</v>
      </c>
      <c r="AO11" s="17">
        <f>IF($C11="","",COUNTIF(D11:AH11,"V"))</f>
        <v>0</v>
      </c>
      <c r="AP11" s="18">
        <f>IF($C11="","",AI11+AL11+AM11)</f>
        <v>21</v>
      </c>
    </row>
    <row r="12">
      <c r="A12" s="9"/>
      <c r="B12" s="9"/>
      <c r="C12" s="8"/>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17" t="str">
        <f>IF($C12="","",COUNTIF(D12:AH12,"X")+COUNTIF(D12:AH12,"M")+COUNTIF(D12:AH12,"S")+COUNTIF(D12:AH12,"WFH"))</f>
        <v/>
      </c>
      <c r="AJ12" s="17" t="str">
        <f>IF($C12="","",COUNTIF(D12:AH12,"M"))</f>
        <v/>
      </c>
      <c r="AK12" s="17" t="str">
        <f>IF($C12="","",COUNTIF(D12:AH12,"S"))</f>
        <v/>
      </c>
      <c r="AL12" s="17" t="str">
        <f>IF($C12="","",COUNTIF(D12:AH12,"P"))</f>
        <v/>
      </c>
      <c r="AM12" s="17" t="str">
        <f>IF($C12="","",COUNTIF(D12:AH12,"L"))</f>
        <v/>
      </c>
      <c r="AN12" s="17" t="str">
        <f>IF($C12="","",COUNTIF(D12:AH12,"KL"))</f>
        <v/>
      </c>
      <c r="AO12" s="17" t="str">
        <f>IF($C12="","",COUNTIF(D12:AH12,"V"))</f>
        <v/>
      </c>
      <c r="AP12" s="18" t="str">
        <f>IF($C12="","",AI12+AL12+AM12)</f>
        <v/>
      </c>
    </row>
    <row r="13">
      <c r="A13" s="9"/>
      <c r="B13" s="9"/>
      <c r="C13" s="8"/>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17" t="str">
        <f>IF($C13="","",COUNTIF(D13:AH13,"X")+COUNTIF(D13:AH13,"M")+COUNTIF(D13:AH13,"S")+COUNTIF(D13:AH13,"WFH"))</f>
        <v/>
      </c>
      <c r="AJ13" s="17" t="str">
        <f>IF($C13="","",COUNTIF(D13:AH13,"M"))</f>
        <v/>
      </c>
      <c r="AK13" s="17" t="str">
        <f>IF($C13="","",COUNTIF(D13:AH13,"S"))</f>
        <v/>
      </c>
      <c r="AL13" s="17" t="str">
        <f>IF($C13="","",COUNTIF(D13:AH13,"P"))</f>
        <v/>
      </c>
      <c r="AM13" s="17" t="str">
        <f>IF($C13="","",COUNTIF(D13:AH13,"L"))</f>
        <v/>
      </c>
      <c r="AN13" s="17" t="str">
        <f>IF($C13="","",COUNTIF(D13:AH13,"KL"))</f>
        <v/>
      </c>
      <c r="AO13" s="17" t="str">
        <f>IF($C13="","",COUNTIF(D13:AH13,"V"))</f>
        <v/>
      </c>
      <c r="AP13" s="18" t="str">
        <f>IF($C13="","",AI13+AL13+AM13)</f>
        <v/>
      </c>
    </row>
    <row r="14">
      <c r="A14" s="9"/>
      <c r="B14" s="9"/>
      <c r="C14" s="8"/>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17" t="str">
        <f>IF($C14="","",COUNTIF(D14:AH14,"X")+COUNTIF(D14:AH14,"M")+COUNTIF(D14:AH14,"S")+COUNTIF(D14:AH14,"WFH"))</f>
        <v/>
      </c>
      <c r="AJ14" s="17" t="str">
        <f>IF($C14="","",COUNTIF(D14:AH14,"M"))</f>
        <v/>
      </c>
      <c r="AK14" s="17" t="str">
        <f>IF($C14="","",COUNTIF(D14:AH14,"S"))</f>
        <v/>
      </c>
      <c r="AL14" s="17" t="str">
        <f>IF($C14="","",COUNTIF(D14:AH14,"P"))</f>
        <v/>
      </c>
      <c r="AM14" s="17" t="str">
        <f>IF($C14="","",COUNTIF(D14:AH14,"L"))</f>
        <v/>
      </c>
      <c r="AN14" s="17" t="str">
        <f>IF($C14="","",COUNTIF(D14:AH14,"KL"))</f>
        <v/>
      </c>
      <c r="AO14" s="17" t="str">
        <f>IF($C14="","",COUNTIF(D14:AH14,"V"))</f>
        <v/>
      </c>
      <c r="AP14" s="18" t="str">
        <f>IF($C14="","",AI14+AL14+AM14)</f>
        <v/>
      </c>
    </row>
    <row r="15">
      <c r="A15" s="9"/>
      <c r="B15" s="9"/>
      <c r="C15" s="8"/>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17" t="str">
        <f>IF($C15="","",COUNTIF(D15:AH15,"X")+COUNTIF(D15:AH15,"M")+COUNTIF(D15:AH15,"S")+COUNTIF(D15:AH15,"WFH"))</f>
        <v/>
      </c>
      <c r="AJ15" s="17" t="str">
        <f>IF($C15="","",COUNTIF(D15:AH15,"M"))</f>
        <v/>
      </c>
      <c r="AK15" s="17" t="str">
        <f>IF($C15="","",COUNTIF(D15:AH15,"S"))</f>
        <v/>
      </c>
      <c r="AL15" s="17" t="str">
        <f>IF($C15="","",COUNTIF(D15:AH15,"P"))</f>
        <v/>
      </c>
      <c r="AM15" s="17" t="str">
        <f>IF($C15="","",COUNTIF(D15:AH15,"L"))</f>
        <v/>
      </c>
      <c r="AN15" s="17" t="str">
        <f>IF($C15="","",COUNTIF(D15:AH15,"KL"))</f>
        <v/>
      </c>
      <c r="AO15" s="17" t="str">
        <f>IF($C15="","",COUNTIF(D15:AH15,"V"))</f>
        <v/>
      </c>
      <c r="AP15" s="18" t="str">
        <f>IF($C15="","",AI15+AL15+AM15)</f>
        <v/>
      </c>
    </row>
    <row r="16">
      <c r="A16" s="9"/>
      <c r="B16" s="9"/>
      <c r="C16" s="8"/>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17" t="str">
        <f>IF($C16="","",COUNTIF(D16:AH16,"X")+COUNTIF(D16:AH16,"M")+COUNTIF(D16:AH16,"S")+COUNTIF(D16:AH16,"WFH"))</f>
        <v/>
      </c>
      <c r="AJ16" s="17" t="str">
        <f>IF($C16="","",COUNTIF(D16:AH16,"M"))</f>
        <v/>
      </c>
      <c r="AK16" s="17" t="str">
        <f>IF($C16="","",COUNTIF(D16:AH16,"S"))</f>
        <v/>
      </c>
      <c r="AL16" s="17" t="str">
        <f>IF($C16="","",COUNTIF(D16:AH16,"P"))</f>
        <v/>
      </c>
      <c r="AM16" s="17" t="str">
        <f>IF($C16="","",COUNTIF(D16:AH16,"L"))</f>
        <v/>
      </c>
      <c r="AN16" s="17" t="str">
        <f>IF($C16="","",COUNTIF(D16:AH16,"KL"))</f>
        <v/>
      </c>
      <c r="AO16" s="17" t="str">
        <f>IF($C16="","",COUNTIF(D16:AH16,"V"))</f>
        <v/>
      </c>
      <c r="AP16" s="18" t="str">
        <f>IF($C16="","",AI16+AL16+AM16)</f>
        <v/>
      </c>
    </row>
    <row r="17">
      <c r="A17" s="9"/>
      <c r="B17" s="9"/>
      <c r="C17" s="8"/>
      <c r="D17" s="9"/>
      <c r="E17" s="9"/>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17" t="str">
        <f>IF($C17="","",COUNTIF(D17:AH17,"X")+COUNTIF(D17:AH17,"M")+COUNTIF(D17:AH17,"S")+COUNTIF(D17:AH17,"WFH"))</f>
        <v/>
      </c>
      <c r="AJ17" s="17" t="str">
        <f>IF($C17="","",COUNTIF(D17:AH17,"M"))</f>
        <v/>
      </c>
      <c r="AK17" s="17" t="str">
        <f>IF($C17="","",COUNTIF(D17:AH17,"S"))</f>
        <v/>
      </c>
      <c r="AL17" s="17" t="str">
        <f>IF($C17="","",COUNTIF(D17:AH17,"P"))</f>
        <v/>
      </c>
      <c r="AM17" s="17" t="str">
        <f>IF($C17="","",COUNTIF(D17:AH17,"L"))</f>
        <v/>
      </c>
      <c r="AN17" s="17" t="str">
        <f>IF($C17="","",COUNTIF(D17:AH17,"KL"))</f>
        <v/>
      </c>
      <c r="AO17" s="17" t="str">
        <f>IF($C17="","",COUNTIF(D17:AH17,"V"))</f>
        <v/>
      </c>
      <c r="AP17" s="18" t="str">
        <f>IF($C17="","",AI17+AL17+AM17)</f>
        <v/>
      </c>
    </row>
    <row r="18">
      <c r="A18" s="9"/>
      <c r="B18" s="9"/>
      <c r="C18" s="8"/>
      <c r="D18" s="9"/>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17" t="str">
        <f>IF($C18="","",COUNTIF(D18:AH18,"X")+COUNTIF(D18:AH18,"M")+COUNTIF(D18:AH18,"S")+COUNTIF(D18:AH18,"WFH"))</f>
        <v/>
      </c>
      <c r="AJ18" s="17" t="str">
        <f>IF($C18="","",COUNTIF(D18:AH18,"M"))</f>
        <v/>
      </c>
      <c r="AK18" s="17" t="str">
        <f>IF($C18="","",COUNTIF(D18:AH18,"S"))</f>
        <v/>
      </c>
      <c r="AL18" s="17" t="str">
        <f>IF($C18="","",COUNTIF(D18:AH18,"P"))</f>
        <v/>
      </c>
      <c r="AM18" s="17" t="str">
        <f>IF($C18="","",COUNTIF(D18:AH18,"L"))</f>
        <v/>
      </c>
      <c r="AN18" s="17" t="str">
        <f>IF($C18="","",COUNTIF(D18:AH18,"KL"))</f>
        <v/>
      </c>
      <c r="AO18" s="17" t="str">
        <f>IF($C18="","",COUNTIF(D18:AH18,"V"))</f>
        <v/>
      </c>
      <c r="AP18" s="18" t="str">
        <f>IF($C18="","",AI18+AL18+AM18)</f>
        <v/>
      </c>
    </row>
    <row r="19">
      <c r="A19" s="9"/>
      <c r="B19" s="9"/>
      <c r="C19" s="8"/>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17" t="str">
        <f>IF($C19="","",COUNTIF(D19:AH19,"X")+COUNTIF(D19:AH19,"M")+COUNTIF(D19:AH19,"S")+COUNTIF(D19:AH19,"WFH"))</f>
        <v/>
      </c>
      <c r="AJ19" s="17" t="str">
        <f>IF($C19="","",COUNTIF(D19:AH19,"M"))</f>
        <v/>
      </c>
      <c r="AK19" s="17" t="str">
        <f>IF($C19="","",COUNTIF(D19:AH19,"S"))</f>
        <v/>
      </c>
      <c r="AL19" s="17" t="str">
        <f>IF($C19="","",COUNTIF(D19:AH19,"P"))</f>
        <v/>
      </c>
      <c r="AM19" s="17" t="str">
        <f>IF($C19="","",COUNTIF(D19:AH19,"L"))</f>
        <v/>
      </c>
      <c r="AN19" s="17" t="str">
        <f>IF($C19="","",COUNTIF(D19:AH19,"KL"))</f>
        <v/>
      </c>
      <c r="AO19" s="17" t="str">
        <f>IF($C19="","",COUNTIF(D19:AH19,"V"))</f>
        <v/>
      </c>
      <c r="AP19" s="18" t="str">
        <f>IF($C19="","",AI19+AL19+AM19)</f>
        <v/>
      </c>
    </row>
    <row r="20">
      <c r="A20" s="9"/>
      <c r="B20" s="9"/>
      <c r="C20" s="8"/>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17" t="str">
        <f>IF($C20="","",COUNTIF(D20:AH20,"X")+COUNTIF(D20:AH20,"M")+COUNTIF(D20:AH20,"S")+COUNTIF(D20:AH20,"WFH"))</f>
        <v/>
      </c>
      <c r="AJ20" s="17" t="str">
        <f>IF($C20="","",COUNTIF(D20:AH20,"M"))</f>
        <v/>
      </c>
      <c r="AK20" s="17" t="str">
        <f>IF($C20="","",COUNTIF(D20:AH20,"S"))</f>
        <v/>
      </c>
      <c r="AL20" s="17" t="str">
        <f>IF($C20="","",COUNTIF(D20:AH20,"P"))</f>
        <v/>
      </c>
      <c r="AM20" s="17" t="str">
        <f>IF($C20="","",COUNTIF(D20:AH20,"L"))</f>
        <v/>
      </c>
      <c r="AN20" s="17" t="str">
        <f>IF($C20="","",COUNTIF(D20:AH20,"KL"))</f>
        <v/>
      </c>
      <c r="AO20" s="17" t="str">
        <f>IF($C20="","",COUNTIF(D20:AH20,"V"))</f>
        <v/>
      </c>
      <c r="AP20" s="18" t="str">
        <f>IF($C20="","",AI20+AL20+AM20)</f>
        <v/>
      </c>
    </row>
    <row r="21">
      <c r="A21" s="9"/>
      <c r="B21" s="9"/>
      <c r="C21" s="8"/>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17" t="str">
        <f>IF($C21="","",COUNTIF(D21:AH21,"X")+COUNTIF(D21:AH21,"M")+COUNTIF(D21:AH21,"S")+COUNTIF(D21:AH21,"WFH"))</f>
        <v/>
      </c>
      <c r="AJ21" s="17" t="str">
        <f>IF($C21="","",COUNTIF(D21:AH21,"M"))</f>
        <v/>
      </c>
      <c r="AK21" s="17" t="str">
        <f>IF($C21="","",COUNTIF(D21:AH21,"S"))</f>
        <v/>
      </c>
      <c r="AL21" s="17" t="str">
        <f>IF($C21="","",COUNTIF(D21:AH21,"P"))</f>
        <v/>
      </c>
      <c r="AM21" s="17" t="str">
        <f>IF($C21="","",COUNTIF(D21:AH21,"L"))</f>
        <v/>
      </c>
      <c r="AN21" s="17" t="str">
        <f>IF($C21="","",COUNTIF(D21:AH21,"KL"))</f>
        <v/>
      </c>
      <c r="AO21" s="17" t="str">
        <f>IF($C21="","",COUNTIF(D21:AH21,"V"))</f>
        <v/>
      </c>
      <c r="AP21" s="18" t="str">
        <f>IF($C21="","",AI21+AL21+AM21)</f>
        <v/>
      </c>
    </row>
    <row r="22">
      <c r="A22" s="20" t="inlineStr">
        <is>
          <t>Tổng cộng</t>
        </is>
      </c>
      <c r="B22" s="19"/>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f>SUM(AI7:AI21)</f>
        <v>100</v>
      </c>
      <c r="AJ22" s="19">
        <f>SUM(AJ7:AJ21)</f>
        <v>3</v>
      </c>
      <c r="AK22" s="19">
        <f>SUM(AK7:AK21)</f>
        <v>1</v>
      </c>
      <c r="AL22" s="19">
        <f>SUM(AL7:AL21)</f>
        <v>3</v>
      </c>
      <c r="AM22" s="19">
        <f>SUM(AM7:AM21)</f>
        <v>0</v>
      </c>
      <c r="AN22" s="19">
        <f>SUM(AN7:AN21)</f>
        <v>1</v>
      </c>
      <c r="AO22" s="19">
        <f>SUM(AO7:AO21)</f>
        <v>1</v>
      </c>
      <c r="AP22" s="19">
        <f>SUM(AP7:AP21)</f>
        <v>103</v>
      </c>
    </row>
    <row r="24">
      <c r="B24" s="6" t="inlineStr">
        <is>
          <t>Người lập bảng</t>
        </is>
      </c>
      <c r="N24" s="6" t="inlineStr">
        <is>
          <t>Quản lý xác nhận</t>
        </is>
      </c>
      <c r="AI24" s="6" t="inlineStr">
        <is>
          <t>Giám đốc duyệt</t>
        </is>
      </c>
    </row>
    <row r="25">
      <c r="B25" s="3" t="inlineStr">
        <is>
          <t>(Ký, ghi rõ họ tên)</t>
        </is>
      </c>
      <c r="N25" s="3" t="inlineStr">
        <is>
          <t>(Ký, ghi rõ họ tên)</t>
        </is>
      </c>
      <c r="AI25" s="3" t="inlineStr">
        <is>
          <t>(Ký, ghi rõ họ tên)</t>
        </is>
      </c>
    </row>
  </sheetData>
  <mergeCells count="15">
    <mergeCell ref="D3:E3"/>
    <mergeCell ref="F3:G3"/>
    <mergeCell ref="A4:AP4"/>
    <mergeCell ref="A5:A6"/>
    <mergeCell ref="B5:B6"/>
    <mergeCell ref="C5:C6"/>
    <mergeCell ref="AI5:AI6"/>
    <mergeCell ref="AJ5:AJ6"/>
    <mergeCell ref="AK5:AK6"/>
    <mergeCell ref="AL5:AL6"/>
    <mergeCell ref="AM5:AM6"/>
    <mergeCell ref="AN5:AN6"/>
    <mergeCell ref="AO5:AO6"/>
    <mergeCell ref="AP5:AP6"/>
    <mergeCell ref="A22:C22"/>
  </mergeCells>
  <conditionalFormatting sqref="D5:AH21">
    <cfRule type="expression" dxfId="0" priority="1">
      <formula>AND(D$5&lt;&gt;"",WEEKDAY(D$5,2)&gt;5)</formula>
    </cfRule>
  </conditionalFormatting>
  <conditionalFormatting sqref="D7:AH21">
    <cfRule type="cellIs" dxfId="1" priority="2" operator="equal">
      <formula>"V"</formula>
    </cfRule>
    <cfRule type="cellIs" dxfId="1" priority="3" operator="equal">
      <formula>"KL"</formula>
    </cfRule>
    <cfRule type="cellIs" dxfId="2" priority="4" operator="equal">
      <formula>"P"</formula>
    </cfRule>
    <cfRule type="cellIs" dxfId="2" priority="5" operator="equal">
      <formula>"L"</formula>
    </cfRule>
  </conditionalFormatting>
  <dataValidations count="1">
    <dataValidation type="list" allowBlank="1" showInputMessage="0" showErrorMessage="1" errorTitle="Giá trị chưa đúng" error="Chọn trong danh sách." sqref="D7:AH21">
      <formula1>"X,M,S,WFH,P,L,KL,V"</formula1>
    </dataValidation>
  </dataValidations>
  <pageMargins left="0.4" right="0.4" top="0.5" bottom="0.5" header="0.3" footer="0.3"/>
  <pageSetup paperSize="9" orientation="landscape" fitToWidth="1" fitToHeight="0"/>
</worksheet>
</file>

<file path=xl/worksheets/sheet2.xml><?xml version="1.0" encoding="utf-8"?>
<worksheet xmlns="http://schemas.openxmlformats.org/spreadsheetml/2006/main" xmlns:r="http://schemas.openxmlformats.org/officeDocument/2006/relationships">
  <dimension ref="A1:A16"/>
  <sheetViews>
    <sheetView workbookViewId="0"/>
  </sheetViews>
  <sheetFormatPr defaultRowHeight="15"/>
  <cols>
    <col min="1" max="1" width="110" customWidth="1"/>
  </cols>
  <sheetData>
    <row r="1" ht="26" customHeight="1">
      <c r="A1" s="1" t="inlineStr">
        <is>
          <t>Mẫu bảng chấm công tháng</t>
        </is>
      </c>
    </row>
    <row r="3">
      <c r="A3" s="2" t="inlineStr">
        <is>
          <t>Cách dùng</t>
        </is>
      </c>
    </row>
    <row r="4">
      <c r="A4" s="5" t="inlineStr">
        <is>
          <t>1. Sửa ô Tháng (C3) và Năm (F3). Dòng ngày và thứ tự đổi theo; cột thứ Bảy, Chủ nhật tự tô xám.</t>
        </is>
      </c>
    </row>
    <row r="5" ht="45" customHeight="1">
      <c r="A5" s="5" t="inlineStr">
        <is>
          <t>2. Mỗi dòng một nhân viên. Mỗi ô ngày chọn một ký hiệu trong danh sách: X = đủ công; M = đi muộn, vẫn có công; S = về sớm, vẫn có công; WFH = làm từ xa, có công; P = nghỉ phép có lương; L = nghỉ lễ; KL = nghỉ không lương; V = vắng không phép.</t>
        </is>
      </c>
    </row>
    <row r="6">
      <c r="A6" s="5" t="inlineStr">
        <is>
          <t>3. Cột cuối tự đếm: công làm (X, M, S, WFH), số lần đi muộn, về sớm, ngày phép, lễ, không lương, vắng.</t>
        </is>
      </c>
    </row>
    <row r="7">
      <c r="A7" s="5" t="inlineStr">
        <is>
          <t>4. Công tính lương = công làm + nghỉ phép + nghỉ lễ. Đổi công thức ở cột cuối nếu quy chế của bạn khác.</t>
        </is>
      </c>
    </row>
    <row r="8">
      <c r="A8" s="5" t="inlineStr">
        <is>
          <t>5. Cần thêm dòng: chèn dòng ở giữa bảng (không chèn dưới dòng Tổng cộng) để công thức tổng vẫn đúng.</t>
        </is>
      </c>
    </row>
    <row r="9">
      <c r="A9" s="5" t="inlineStr">
        <is>
          <t>6. In: file đã đặt khổ A4 nằm ngang, vừa một trang chiều ngang.</t>
        </is>
      </c>
    </row>
    <row r="11">
      <c r="A11" s="2" t="inlineStr">
        <is>
          <t>Khi chuyển sang chấm công trên điện thoại</t>
        </is>
      </c>
    </row>
    <row r="12" ht="30" customHeight="1">
      <c r="A12" s="5" t="inlineStr">
        <is>
          <t>7. Trên chamcong.biz, bảng công tháng tự lập từ lượt chấm công, đơn nghỉ và lịch nghỉ lễ. Ký hiệu gần giống mẫu này (X, M, S, KR thiếu chấm ra, V, P, L, KL, WFH…).</t>
        </is>
      </c>
    </row>
    <row r="13" ht="30" customHeight="1">
      <c r="A13" s="5" t="inlineStr">
        <is>
          <t>8. App chỉ tính công từ ngày kích hoạt workspace (ngày bấm link trong email). Bảng công cũ trên Excel thì giữ lại để tra cứu.</t>
        </is>
      </c>
    </row>
    <row r="14">
      <c r="A14" s="4" t="inlineStr">
        <is>
          <t>Mẫu tham khảo. Cách tính công, nghỉ phép theo nội quy lao động và hợp đồng của công ty bạn.</t>
        </is>
      </c>
    </row>
    <row r="16">
      <c r="A16" s="3" t="inlineStr">
        <is>
          <t>Mẫu miễn phí từ chamcong.biz. Dữ liệu trong file là dữ liệu giả, chỉ để minh hoạ.</t>
        </is>
      </c>
    </row>
  </sheetData>
  <pageMargins left="0.4" right="0.4" top="0.5" bottom="0.5" header="0.3" footer="0.3"/>
  <pageSetup paperSize="9" orientation="portrait"/>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Mẫu bảng chấm công tháng</dc:title>
  <dc:subject>Mẫu tải về miễn phí từ chamcong.biz – dữ liệu trong file là dữ liệu giả</dc:subject>
  <dc:creator>chamcong.biz</dc:creator>
  <dcterms:created xsi:type="dcterms:W3CDTF">2026-10-18T00:00:00Z</dcterms:created>
  <dcterms:modified xsi:type="dcterms:W3CDTF">2026-10-18T00:00:00Z</dcterms:modified>
</cp:coreProperties>
</file>